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中盛1" sheetId="37" r:id="rId1"/>
  </sheets>
  <definedNames>
    <definedName name="_xlnm._FilterDatabase" localSheetId="0" hidden="1">中盛1!$A$4:$H$64</definedName>
  </definedNames>
  <calcPr calcId="144525"/>
</workbook>
</file>

<file path=xl/sharedStrings.xml><?xml version="1.0" encoding="utf-8"?>
<sst xmlns="http://schemas.openxmlformats.org/spreadsheetml/2006/main" count="109" uniqueCount="97">
  <si>
    <t>青岛鼎智慧保科技有限公司服务费汇总</t>
  </si>
  <si>
    <t>结算单位：</t>
  </si>
  <si>
    <t>中盛融安国际保险经纪有限公司河南分公司</t>
  </si>
  <si>
    <t>批次号：</t>
  </si>
  <si>
    <t>ZSRA-DZHB-2022080901</t>
  </si>
  <si>
    <t>月份</t>
  </si>
  <si>
    <t>服务项目</t>
  </si>
  <si>
    <t>服务项目类型</t>
  </si>
  <si>
    <t>服务数量</t>
  </si>
  <si>
    <t>服务费（含税）</t>
  </si>
  <si>
    <t>结算金额</t>
  </si>
  <si>
    <t>备注</t>
  </si>
  <si>
    <t>安全检测</t>
  </si>
  <si>
    <t>20项常规检测</t>
  </si>
  <si>
    <t>25/次</t>
  </si>
  <si>
    <t>40项常规检测</t>
  </si>
  <si>
    <t>95/次</t>
  </si>
  <si>
    <t>道路救援</t>
  </si>
  <si>
    <t>拖车服务（100公里）</t>
  </si>
  <si>
    <t>290/次</t>
  </si>
  <si>
    <t>搭电/换胎/送油/加水/现场抢修</t>
  </si>
  <si>
    <t>115/次</t>
  </si>
  <si>
    <t>年审代办</t>
  </si>
  <si>
    <t>6年以上车辆年审代办服务（不需要客户到场），仅限广东</t>
  </si>
  <si>
    <t>140/次</t>
  </si>
  <si>
    <t>6年以上车辆年审代办服务（客户同时到场），仅限广东</t>
  </si>
  <si>
    <t>35/次</t>
  </si>
  <si>
    <t>6年以内车辆年审代办服务，仅限广东</t>
  </si>
  <si>
    <t>30/次</t>
  </si>
  <si>
    <t>6年以下免上线，邮寄资料（全国除广东）</t>
  </si>
  <si>
    <t>6年以上车辆年审代 办服务（客户同时到现场）（全国除广东）</t>
  </si>
  <si>
    <t>85/次</t>
  </si>
  <si>
    <t>6年以上车辆年审代 办服务（不需客户到场）（全国除广东）</t>
  </si>
  <si>
    <t>210/次</t>
  </si>
  <si>
    <t>代驾服务</t>
  </si>
  <si>
    <t>3*28元现金抵扣券</t>
  </si>
  <si>
    <t>3*38元现金抵扣券</t>
  </si>
  <si>
    <t>3*58元现金抵扣券</t>
  </si>
  <si>
    <t>10公里+10分钟里程抵用券（司机免费等候10分钟）</t>
  </si>
  <si>
    <t>15公里+10分钟里程抵用券（司机免费等候10分钟）</t>
  </si>
  <si>
    <t>20公里+10分钟里程抵用券（司机免费等候10分钟）</t>
  </si>
  <si>
    <t>30公里+10分钟里程抵用券（司机免费等候10分钟）</t>
  </si>
  <si>
    <t>普通洗车</t>
  </si>
  <si>
    <t>单次普通洗车 (北京、上海、广东、天津)</t>
  </si>
  <si>
    <t>单次普通洗车 （新疆、西藏、青海、海南 ）</t>
  </si>
  <si>
    <t>单次普通洗车 (其他)</t>
  </si>
  <si>
    <t>季度洗车卡（每月一次，使用3个月）</t>
  </si>
  <si>
    <t>半年度洗车卡（每月一次，使用6个月）</t>
  </si>
  <si>
    <t>年度洗车卡（每月一次，使用12个月）</t>
  </si>
  <si>
    <t>车辆精洗</t>
  </si>
  <si>
    <t>单次洗车</t>
  </si>
  <si>
    <t>打蜡</t>
  </si>
  <si>
    <t>1次</t>
  </si>
  <si>
    <t>6次</t>
  </si>
  <si>
    <t>12次</t>
  </si>
  <si>
    <t>空调清洗</t>
  </si>
  <si>
    <t>机油保养</t>
  </si>
  <si>
    <t>美孚1号机油</t>
  </si>
  <si>
    <t>壳牌机油</t>
  </si>
  <si>
    <t>胜牌机油</t>
  </si>
  <si>
    <t>漆面修复</t>
  </si>
  <si>
    <t>扫码挪车</t>
  </si>
  <si>
    <t>1000张</t>
  </si>
  <si>
    <t xml:space="preserve">  8.7/张</t>
  </si>
  <si>
    <t>2000张</t>
  </si>
  <si>
    <t xml:space="preserve">  5.5/张</t>
  </si>
  <si>
    <t>5000张</t>
  </si>
  <si>
    <t xml:space="preserve">  3.6/张</t>
  </si>
  <si>
    <t>10000张</t>
  </si>
  <si>
    <t xml:space="preserve">  2.9/张</t>
  </si>
  <si>
    <t>20000张</t>
  </si>
  <si>
    <t xml:space="preserve">  2.4/张</t>
  </si>
  <si>
    <t>50000张</t>
  </si>
  <si>
    <t xml:space="preserve">  1.9/张</t>
  </si>
  <si>
    <t>100000张</t>
  </si>
  <si>
    <t xml:space="preserve">  1.5/张</t>
  </si>
  <si>
    <t>违章查询、代缴</t>
  </si>
  <si>
    <t>已有罚单的代缴服务（由客户缴费）</t>
  </si>
  <si>
    <t>车辆违章查询并代缴</t>
  </si>
  <si>
    <t>机场泊车</t>
  </si>
  <si>
    <t>石家庄</t>
  </si>
  <si>
    <t>青岛、郑州、哈尔滨、济南、长沙、广 州、咸阳、昆明、三亚、遵义、芷江、 揭阳、乌鲁木齐、临沂</t>
  </si>
  <si>
    <t>其他城市</t>
  </si>
  <si>
    <t>新手陪驾</t>
  </si>
  <si>
    <t>75/小时</t>
  </si>
  <si>
    <t>代步车</t>
  </si>
  <si>
    <t>39/次</t>
  </si>
  <si>
    <t>车内消毒</t>
  </si>
  <si>
    <t>一线城市</t>
  </si>
  <si>
    <t>280/次</t>
  </si>
  <si>
    <t>二线城市</t>
  </si>
  <si>
    <t>三线城市</t>
  </si>
  <si>
    <t>175/次</t>
  </si>
  <si>
    <t>总计：</t>
  </si>
  <si>
    <t>公司盖章：</t>
  </si>
  <si>
    <t>日期：</t>
  </si>
  <si>
    <t>2022/8/9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</si>
</sst>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28" applyNumberFormat="0" applyAlignment="0" applyProtection="0">
      <alignment vertical="center"/>
    </xf>
    <xf numFmtId="0" fontId="17" fillId="11" borderId="24" applyNumberFormat="0" applyAlignment="0" applyProtection="0">
      <alignment vertical="center"/>
    </xf>
    <xf numFmtId="0" fontId="18" fillId="12" borderId="2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Border="1">
      <alignment vertical="center"/>
    </xf>
    <xf numFmtId="176" fontId="3" fillId="0" borderId="4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1" xfId="0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3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65"/>
  <sheetViews>
    <sheetView tabSelected="1" zoomScale="85" zoomScaleNormal="85" topLeftCell="B1" workbookViewId="0">
      <selection activeCell="I32" sqref="I32"/>
    </sheetView>
  </sheetViews>
  <sheetFormatPr defaultColWidth="9" defaultRowHeight="13.5"/>
  <cols>
    <col min="1" max="1" width="5.10833333333333" hidden="1" customWidth="1"/>
    <col min="2" max="2" width="16.1166666666667" style="1" customWidth="1"/>
    <col min="3" max="3" width="32.5083333333333" style="1" customWidth="1"/>
    <col min="4" max="4" width="73.0833333333333" style="1" customWidth="1"/>
    <col min="5" max="5" width="15.6333333333333" style="1" customWidth="1"/>
    <col min="6" max="6" width="21" customWidth="1"/>
    <col min="7" max="7" width="16.2166666666667" customWidth="1"/>
    <col min="8" max="8" width="8.46666666666667" style="2" customWidth="1"/>
    <col min="9" max="9" width="11.8833333333333" customWidth="1"/>
    <col min="10" max="10" width="10.375"/>
  </cols>
  <sheetData>
    <row r="1" ht="18" customHeight="1"/>
    <row r="2" ht="31.95" customHeight="1" spans="2:8">
      <c r="B2" s="3" t="s">
        <v>0</v>
      </c>
      <c r="C2" s="4"/>
      <c r="D2" s="4"/>
      <c r="E2" s="4"/>
      <c r="F2" s="4"/>
      <c r="G2" s="4"/>
      <c r="H2" s="5"/>
    </row>
    <row r="3" ht="31.95" customHeight="1" spans="2:8">
      <c r="B3" s="6" t="s">
        <v>1</v>
      </c>
      <c r="C3" s="7" t="s">
        <v>2</v>
      </c>
      <c r="D3" s="8"/>
      <c r="E3" s="9" t="s">
        <v>3</v>
      </c>
      <c r="F3" s="10" t="s">
        <v>4</v>
      </c>
      <c r="G3" s="4"/>
      <c r="H3" s="5"/>
    </row>
    <row r="4" ht="18.75" spans="2:8">
      <c r="B4" s="11" t="s">
        <v>5</v>
      </c>
      <c r="C4" s="12" t="s">
        <v>6</v>
      </c>
      <c r="D4" s="13" t="s">
        <v>7</v>
      </c>
      <c r="E4" s="14" t="s">
        <v>8</v>
      </c>
      <c r="F4" s="14" t="s">
        <v>9</v>
      </c>
      <c r="G4" s="14" t="s">
        <v>10</v>
      </c>
      <c r="H4" s="15" t="s">
        <v>11</v>
      </c>
    </row>
    <row r="5" spans="2:8">
      <c r="B5" s="16">
        <v>2022.08</v>
      </c>
      <c r="C5" s="17" t="s">
        <v>12</v>
      </c>
      <c r="D5" s="18" t="s">
        <v>13</v>
      </c>
      <c r="E5" s="19">
        <v>32</v>
      </c>
      <c r="F5" s="19" t="s">
        <v>14</v>
      </c>
      <c r="G5" s="20">
        <f>E5*25</f>
        <v>800</v>
      </c>
      <c r="H5" s="21"/>
    </row>
    <row r="6" spans="2:8">
      <c r="B6" s="16"/>
      <c r="C6" s="22"/>
      <c r="D6" s="23" t="s">
        <v>15</v>
      </c>
      <c r="E6" s="24">
        <v>34</v>
      </c>
      <c r="F6" s="24" t="s">
        <v>16</v>
      </c>
      <c r="G6" s="20">
        <f>E6*95</f>
        <v>3230</v>
      </c>
      <c r="H6" s="25"/>
    </row>
    <row r="7" spans="2:8">
      <c r="B7" s="16"/>
      <c r="C7" s="16" t="s">
        <v>17</v>
      </c>
      <c r="D7" s="18" t="s">
        <v>18</v>
      </c>
      <c r="E7" s="24">
        <v>0</v>
      </c>
      <c r="F7" s="24" t="s">
        <v>19</v>
      </c>
      <c r="G7" s="20">
        <f>E7*290</f>
        <v>0</v>
      </c>
      <c r="H7" s="25"/>
    </row>
    <row r="8" spans="2:8">
      <c r="B8" s="16"/>
      <c r="C8" s="22"/>
      <c r="D8" s="23" t="s">
        <v>20</v>
      </c>
      <c r="E8" s="26">
        <v>0</v>
      </c>
      <c r="F8" s="26" t="s">
        <v>21</v>
      </c>
      <c r="G8" s="20">
        <f>E8*115</f>
        <v>0</v>
      </c>
      <c r="H8" s="27"/>
    </row>
    <row r="9" spans="2:8">
      <c r="B9" s="16"/>
      <c r="C9" s="16" t="s">
        <v>22</v>
      </c>
      <c r="D9" s="18" t="s">
        <v>23</v>
      </c>
      <c r="E9" s="19">
        <v>0</v>
      </c>
      <c r="F9" s="19" t="s">
        <v>24</v>
      </c>
      <c r="G9" s="20">
        <f>E9*140</f>
        <v>0</v>
      </c>
      <c r="H9" s="21"/>
    </row>
    <row r="10" spans="2:8">
      <c r="B10" s="16"/>
      <c r="C10" s="16"/>
      <c r="D10" s="28" t="s">
        <v>25</v>
      </c>
      <c r="E10" s="24">
        <v>0</v>
      </c>
      <c r="F10" s="24" t="s">
        <v>26</v>
      </c>
      <c r="G10" s="20">
        <f>E10*35</f>
        <v>0</v>
      </c>
      <c r="H10" s="25"/>
    </row>
    <row r="11" spans="2:8">
      <c r="B11" s="16"/>
      <c r="C11" s="16"/>
      <c r="D11" s="28" t="s">
        <v>27</v>
      </c>
      <c r="E11" s="24">
        <v>0</v>
      </c>
      <c r="F11" s="24" t="s">
        <v>28</v>
      </c>
      <c r="G11" s="20">
        <f>E11*35</f>
        <v>0</v>
      </c>
      <c r="H11" s="25"/>
    </row>
    <row r="12" spans="2:8">
      <c r="B12" s="16"/>
      <c r="C12" s="16"/>
      <c r="D12" s="28" t="s">
        <v>29</v>
      </c>
      <c r="E12" s="24">
        <v>0</v>
      </c>
      <c r="F12" s="24" t="s">
        <v>26</v>
      </c>
      <c r="G12" s="20">
        <f>E12*35</f>
        <v>0</v>
      </c>
      <c r="H12" s="25"/>
    </row>
    <row r="13" spans="2:8">
      <c r="B13" s="16"/>
      <c r="C13" s="16"/>
      <c r="D13" s="28" t="s">
        <v>30</v>
      </c>
      <c r="E13" s="24">
        <v>0</v>
      </c>
      <c r="F13" s="24" t="s">
        <v>31</v>
      </c>
      <c r="G13" s="20">
        <f>E13*85</f>
        <v>0</v>
      </c>
      <c r="H13" s="25"/>
    </row>
    <row r="14" spans="2:8">
      <c r="B14" s="16"/>
      <c r="C14" s="22"/>
      <c r="D14" s="23" t="s">
        <v>32</v>
      </c>
      <c r="E14" s="26">
        <v>0</v>
      </c>
      <c r="F14" s="26" t="s">
        <v>33</v>
      </c>
      <c r="G14" s="20">
        <f>E14*210</f>
        <v>0</v>
      </c>
      <c r="H14" s="27"/>
    </row>
    <row r="15" spans="2:8">
      <c r="B15" s="16"/>
      <c r="C15" s="16" t="s">
        <v>34</v>
      </c>
      <c r="D15" s="18" t="s">
        <v>35</v>
      </c>
      <c r="E15" s="19">
        <v>0</v>
      </c>
      <c r="F15" s="19">
        <v>70</v>
      </c>
      <c r="G15" s="20">
        <f t="shared" ref="G15:G42" si="0">E15*F15</f>
        <v>0</v>
      </c>
      <c r="H15" s="21"/>
    </row>
    <row r="16" spans="2:8">
      <c r="B16" s="16"/>
      <c r="C16" s="16"/>
      <c r="D16" s="28" t="s">
        <v>36</v>
      </c>
      <c r="E16" s="24">
        <v>0</v>
      </c>
      <c r="F16" s="24">
        <v>95</v>
      </c>
      <c r="G16" s="20">
        <f t="shared" si="0"/>
        <v>0</v>
      </c>
      <c r="H16" s="21"/>
    </row>
    <row r="17" spans="2:8">
      <c r="B17" s="16"/>
      <c r="C17" s="16"/>
      <c r="D17" s="28" t="s">
        <v>37</v>
      </c>
      <c r="E17" s="24">
        <v>0</v>
      </c>
      <c r="F17" s="24">
        <v>140</v>
      </c>
      <c r="G17" s="20">
        <f t="shared" si="0"/>
        <v>0</v>
      </c>
      <c r="H17" s="21"/>
    </row>
    <row r="18" spans="2:8">
      <c r="B18" s="16"/>
      <c r="C18" s="16"/>
      <c r="D18" s="28" t="s">
        <v>38</v>
      </c>
      <c r="E18" s="24">
        <v>0</v>
      </c>
      <c r="F18" s="24">
        <v>55</v>
      </c>
      <c r="G18" s="20">
        <f t="shared" si="0"/>
        <v>0</v>
      </c>
      <c r="H18" s="25"/>
    </row>
    <row r="19" spans="2:8">
      <c r="B19" s="16"/>
      <c r="C19" s="16"/>
      <c r="D19" s="28" t="s">
        <v>39</v>
      </c>
      <c r="E19" s="24">
        <v>0</v>
      </c>
      <c r="F19" s="24">
        <v>85</v>
      </c>
      <c r="G19" s="20">
        <f t="shared" si="0"/>
        <v>0</v>
      </c>
      <c r="H19" s="25"/>
    </row>
    <row r="20" spans="2:8">
      <c r="B20" s="16"/>
      <c r="C20" s="16"/>
      <c r="D20" s="28" t="s">
        <v>40</v>
      </c>
      <c r="E20" s="24">
        <v>0</v>
      </c>
      <c r="F20" s="24">
        <v>105</v>
      </c>
      <c r="G20" s="20">
        <f t="shared" si="0"/>
        <v>0</v>
      </c>
      <c r="H20" s="25"/>
    </row>
    <row r="21" spans="2:8">
      <c r="B21" s="16"/>
      <c r="C21" s="22"/>
      <c r="D21" s="23" t="s">
        <v>41</v>
      </c>
      <c r="E21" s="26">
        <v>0</v>
      </c>
      <c r="F21" s="26">
        <v>150</v>
      </c>
      <c r="G21" s="20">
        <f t="shared" si="0"/>
        <v>0</v>
      </c>
      <c r="H21" s="27"/>
    </row>
    <row r="22" spans="2:8">
      <c r="B22" s="16"/>
      <c r="C22" s="29" t="s">
        <v>42</v>
      </c>
      <c r="D22" s="30" t="s">
        <v>43</v>
      </c>
      <c r="E22" s="19">
        <v>0</v>
      </c>
      <c r="F22" s="19">
        <v>35</v>
      </c>
      <c r="G22" s="20">
        <f t="shared" si="0"/>
        <v>0</v>
      </c>
      <c r="H22" s="21"/>
    </row>
    <row r="23" spans="2:8">
      <c r="B23" s="16"/>
      <c r="C23" s="16"/>
      <c r="D23" s="28" t="s">
        <v>44</v>
      </c>
      <c r="E23" s="24">
        <v>0</v>
      </c>
      <c r="F23" s="24">
        <v>55</v>
      </c>
      <c r="G23" s="20">
        <f t="shared" si="0"/>
        <v>0</v>
      </c>
      <c r="H23" s="25"/>
    </row>
    <row r="24" spans="2:8">
      <c r="B24" s="16"/>
      <c r="C24" s="16"/>
      <c r="D24" s="28" t="s">
        <v>45</v>
      </c>
      <c r="E24" s="24">
        <v>11</v>
      </c>
      <c r="F24" s="24">
        <v>30</v>
      </c>
      <c r="G24" s="20">
        <f t="shared" si="0"/>
        <v>330</v>
      </c>
      <c r="H24" s="21"/>
    </row>
    <row r="25" spans="2:8">
      <c r="B25" s="16"/>
      <c r="C25" s="16"/>
      <c r="D25" s="28" t="s">
        <v>46</v>
      </c>
      <c r="E25" s="24">
        <v>0</v>
      </c>
      <c r="F25" s="24">
        <v>55</v>
      </c>
      <c r="G25" s="20">
        <f t="shared" si="0"/>
        <v>0</v>
      </c>
      <c r="H25" s="21"/>
    </row>
    <row r="26" spans="2:8">
      <c r="B26" s="16"/>
      <c r="C26" s="16"/>
      <c r="D26" s="28" t="s">
        <v>47</v>
      </c>
      <c r="E26" s="24">
        <v>12</v>
      </c>
      <c r="F26" s="24">
        <v>90</v>
      </c>
      <c r="G26" s="20">
        <f t="shared" si="0"/>
        <v>1080</v>
      </c>
      <c r="H26" s="21"/>
    </row>
    <row r="27" spans="2:8">
      <c r="B27" s="16"/>
      <c r="C27" s="22"/>
      <c r="D27" s="23" t="s">
        <v>48</v>
      </c>
      <c r="E27" s="26">
        <v>0</v>
      </c>
      <c r="F27" s="26">
        <v>145</v>
      </c>
      <c r="G27" s="20">
        <f t="shared" si="0"/>
        <v>0</v>
      </c>
      <c r="H27" s="27"/>
    </row>
    <row r="28" spans="2:8">
      <c r="B28" s="16"/>
      <c r="C28" s="16" t="s">
        <v>49</v>
      </c>
      <c r="D28" s="18" t="s">
        <v>50</v>
      </c>
      <c r="E28" s="19">
        <v>23</v>
      </c>
      <c r="F28" s="19">
        <v>100</v>
      </c>
      <c r="G28" s="20">
        <f t="shared" si="0"/>
        <v>2300</v>
      </c>
      <c r="H28" s="21"/>
    </row>
    <row r="29" spans="2:9">
      <c r="B29" s="16"/>
      <c r="C29" s="16"/>
      <c r="D29" s="28" t="s">
        <v>47</v>
      </c>
      <c r="E29" s="24">
        <v>16</v>
      </c>
      <c r="F29" s="24">
        <v>215</v>
      </c>
      <c r="G29" s="20">
        <f t="shared" si="0"/>
        <v>3440</v>
      </c>
      <c r="H29" s="21"/>
      <c r="I29" s="45"/>
    </row>
    <row r="30" spans="2:9">
      <c r="B30" s="16"/>
      <c r="C30" s="22"/>
      <c r="D30" s="23" t="s">
        <v>48</v>
      </c>
      <c r="E30" s="26">
        <v>18</v>
      </c>
      <c r="F30" s="26">
        <v>355</v>
      </c>
      <c r="G30" s="20">
        <f t="shared" si="0"/>
        <v>6390</v>
      </c>
      <c r="H30" s="21"/>
      <c r="I30" s="45"/>
    </row>
    <row r="31" spans="2:8">
      <c r="B31" s="16"/>
      <c r="C31" s="16" t="s">
        <v>51</v>
      </c>
      <c r="D31" s="18" t="s">
        <v>52</v>
      </c>
      <c r="E31" s="19">
        <v>8</v>
      </c>
      <c r="F31" s="19">
        <v>165</v>
      </c>
      <c r="G31" s="20">
        <f t="shared" si="0"/>
        <v>1320</v>
      </c>
      <c r="H31" s="21"/>
    </row>
    <row r="32" spans="2:8">
      <c r="B32" s="16"/>
      <c r="C32" s="16"/>
      <c r="D32" s="28" t="s">
        <v>53</v>
      </c>
      <c r="E32" s="24">
        <v>0</v>
      </c>
      <c r="F32" s="24">
        <v>240</v>
      </c>
      <c r="G32" s="20">
        <f t="shared" si="0"/>
        <v>0</v>
      </c>
      <c r="H32" s="21"/>
    </row>
    <row r="33" spans="2:8">
      <c r="B33" s="16"/>
      <c r="C33" s="22"/>
      <c r="D33" s="23" t="s">
        <v>54</v>
      </c>
      <c r="E33" s="26">
        <v>15</v>
      </c>
      <c r="F33" s="26">
        <v>440</v>
      </c>
      <c r="G33" s="20">
        <f t="shared" si="0"/>
        <v>6600</v>
      </c>
      <c r="H33" s="21"/>
    </row>
    <row r="34" spans="2:8">
      <c r="B34" s="16"/>
      <c r="C34" s="16" t="s">
        <v>55</v>
      </c>
      <c r="D34" s="18" t="s">
        <v>52</v>
      </c>
      <c r="E34" s="19">
        <v>0</v>
      </c>
      <c r="F34" s="19">
        <v>150</v>
      </c>
      <c r="G34" s="20">
        <f t="shared" si="0"/>
        <v>0</v>
      </c>
      <c r="H34" s="21"/>
    </row>
    <row r="35" spans="2:8">
      <c r="B35" s="16"/>
      <c r="C35" s="16"/>
      <c r="D35" s="28" t="s">
        <v>53</v>
      </c>
      <c r="E35" s="24">
        <v>0</v>
      </c>
      <c r="F35" s="24">
        <v>190</v>
      </c>
      <c r="G35" s="20">
        <f t="shared" si="0"/>
        <v>0</v>
      </c>
      <c r="H35" s="21"/>
    </row>
    <row r="36" spans="2:8">
      <c r="B36" s="16"/>
      <c r="C36" s="22"/>
      <c r="D36" s="23" t="s">
        <v>54</v>
      </c>
      <c r="E36" s="26">
        <v>15</v>
      </c>
      <c r="F36" s="26">
        <v>340</v>
      </c>
      <c r="G36" s="20">
        <f t="shared" si="0"/>
        <v>5100</v>
      </c>
      <c r="H36" s="21"/>
    </row>
    <row r="37" spans="2:8">
      <c r="B37" s="16"/>
      <c r="C37" s="16" t="s">
        <v>56</v>
      </c>
      <c r="D37" s="18" t="s">
        <v>57</v>
      </c>
      <c r="E37" s="19">
        <v>0</v>
      </c>
      <c r="F37" s="19">
        <v>440</v>
      </c>
      <c r="G37" s="20">
        <f t="shared" si="0"/>
        <v>0</v>
      </c>
      <c r="H37" s="21"/>
    </row>
    <row r="38" spans="2:8">
      <c r="B38" s="16"/>
      <c r="C38" s="16"/>
      <c r="D38" s="28" t="s">
        <v>58</v>
      </c>
      <c r="E38" s="24">
        <v>0</v>
      </c>
      <c r="F38" s="24">
        <v>370</v>
      </c>
      <c r="G38" s="20">
        <f t="shared" si="0"/>
        <v>0</v>
      </c>
      <c r="H38" s="21"/>
    </row>
    <row r="39" spans="2:8">
      <c r="B39" s="16"/>
      <c r="C39" s="22"/>
      <c r="D39" s="23" t="s">
        <v>59</v>
      </c>
      <c r="E39" s="26">
        <v>0</v>
      </c>
      <c r="F39" s="26">
        <v>325</v>
      </c>
      <c r="G39" s="20">
        <f t="shared" si="0"/>
        <v>0</v>
      </c>
      <c r="H39" s="21"/>
    </row>
    <row r="40" spans="2:8">
      <c r="B40" s="16"/>
      <c r="C40" s="16" t="s">
        <v>60</v>
      </c>
      <c r="D40" s="18" t="s">
        <v>52</v>
      </c>
      <c r="E40" s="19">
        <v>15</v>
      </c>
      <c r="F40" s="19">
        <v>340</v>
      </c>
      <c r="G40" s="20">
        <f t="shared" si="0"/>
        <v>5100</v>
      </c>
      <c r="H40" s="21"/>
    </row>
    <row r="41" spans="2:8">
      <c r="B41" s="16"/>
      <c r="C41" s="16"/>
      <c r="D41" s="28" t="s">
        <v>53</v>
      </c>
      <c r="E41" s="24">
        <v>0</v>
      </c>
      <c r="F41" s="24">
        <v>455</v>
      </c>
      <c r="G41" s="20">
        <f t="shared" si="0"/>
        <v>0</v>
      </c>
      <c r="H41" s="21"/>
    </row>
    <row r="42" spans="2:8">
      <c r="B42" s="16"/>
      <c r="C42" s="22"/>
      <c r="D42" s="23" t="s">
        <v>54</v>
      </c>
      <c r="E42" s="26">
        <v>16</v>
      </c>
      <c r="F42" s="26">
        <v>1025</v>
      </c>
      <c r="G42" s="31">
        <f t="shared" si="0"/>
        <v>16400</v>
      </c>
      <c r="H42" s="21"/>
    </row>
    <row r="43" spans="2:8">
      <c r="B43" s="16"/>
      <c r="C43" s="16" t="s">
        <v>61</v>
      </c>
      <c r="D43" s="18" t="s">
        <v>62</v>
      </c>
      <c r="E43" s="19">
        <v>0</v>
      </c>
      <c r="F43" s="19" t="s">
        <v>63</v>
      </c>
      <c r="G43" s="32">
        <f>E43*8.7</f>
        <v>0</v>
      </c>
      <c r="H43" s="21"/>
    </row>
    <row r="44" spans="2:8">
      <c r="B44" s="16"/>
      <c r="C44" s="16"/>
      <c r="D44" s="28" t="s">
        <v>64</v>
      </c>
      <c r="E44" s="24">
        <v>0</v>
      </c>
      <c r="F44" s="24" t="s">
        <v>65</v>
      </c>
      <c r="G44" s="20">
        <f>E44*5.5</f>
        <v>0</v>
      </c>
      <c r="H44" s="25"/>
    </row>
    <row r="45" spans="2:8">
      <c r="B45" s="16"/>
      <c r="C45" s="16"/>
      <c r="D45" s="28" t="s">
        <v>66</v>
      </c>
      <c r="E45" s="24">
        <v>0</v>
      </c>
      <c r="F45" s="24" t="s">
        <v>67</v>
      </c>
      <c r="G45" s="20">
        <f>E45*3.6</f>
        <v>0</v>
      </c>
      <c r="H45" s="25"/>
    </row>
    <row r="46" spans="2:8">
      <c r="B46" s="16"/>
      <c r="C46" s="16"/>
      <c r="D46" s="28" t="s">
        <v>68</v>
      </c>
      <c r="E46" s="24">
        <v>0</v>
      </c>
      <c r="F46" s="24" t="s">
        <v>69</v>
      </c>
      <c r="G46" s="20">
        <f>E46*2.9</f>
        <v>0</v>
      </c>
      <c r="H46" s="25"/>
    </row>
    <row r="47" spans="2:8">
      <c r="B47" s="16"/>
      <c r="C47" s="16"/>
      <c r="D47" s="28" t="s">
        <v>70</v>
      </c>
      <c r="E47" s="24">
        <v>0</v>
      </c>
      <c r="F47" s="24" t="s">
        <v>71</v>
      </c>
      <c r="G47" s="20">
        <f>E47*2.4</f>
        <v>0</v>
      </c>
      <c r="H47" s="25"/>
    </row>
    <row r="48" spans="2:8">
      <c r="B48" s="16"/>
      <c r="C48" s="16"/>
      <c r="D48" s="28" t="s">
        <v>72</v>
      </c>
      <c r="E48" s="24">
        <v>0</v>
      </c>
      <c r="F48" s="24" t="s">
        <v>73</v>
      </c>
      <c r="G48" s="20">
        <f>E48*1.9</f>
        <v>0</v>
      </c>
      <c r="H48" s="25"/>
    </row>
    <row r="49" spans="2:8">
      <c r="B49" s="16"/>
      <c r="C49" s="22"/>
      <c r="D49" s="23" t="s">
        <v>74</v>
      </c>
      <c r="E49" s="26">
        <v>0</v>
      </c>
      <c r="F49" s="26" t="s">
        <v>75</v>
      </c>
      <c r="G49" s="31">
        <f>E49*1.5</f>
        <v>0</v>
      </c>
      <c r="H49" s="27"/>
    </row>
    <row r="50" spans="2:8">
      <c r="B50" s="16"/>
      <c r="C50" s="16" t="s">
        <v>76</v>
      </c>
      <c r="D50" s="18" t="s">
        <v>77</v>
      </c>
      <c r="E50" s="19">
        <v>0</v>
      </c>
      <c r="F50" s="19">
        <v>0</v>
      </c>
      <c r="G50" s="32">
        <f>E50*F50</f>
        <v>0</v>
      </c>
      <c r="H50" s="21"/>
    </row>
    <row r="51" spans="2:8">
      <c r="B51" s="16"/>
      <c r="C51" s="22"/>
      <c r="D51" s="33" t="s">
        <v>78</v>
      </c>
      <c r="E51" s="26">
        <v>0</v>
      </c>
      <c r="F51" s="26">
        <v>0.05</v>
      </c>
      <c r="G51" s="31">
        <f>E51*F51</f>
        <v>0</v>
      </c>
      <c r="H51" s="27"/>
    </row>
    <row r="52" spans="2:8">
      <c r="B52" s="16"/>
      <c r="C52" s="16" t="s">
        <v>79</v>
      </c>
      <c r="D52" s="34" t="s">
        <v>80</v>
      </c>
      <c r="E52" s="19">
        <v>0</v>
      </c>
      <c r="F52" s="19">
        <v>60</v>
      </c>
      <c r="G52" s="32">
        <f>E52*F52</f>
        <v>0</v>
      </c>
      <c r="H52" s="21"/>
    </row>
    <row r="53" ht="48" customHeight="1" spans="2:8">
      <c r="B53" s="16"/>
      <c r="C53" s="16"/>
      <c r="D53" s="35" t="s">
        <v>81</v>
      </c>
      <c r="E53" s="24">
        <v>0</v>
      </c>
      <c r="F53" s="24">
        <v>90</v>
      </c>
      <c r="G53" s="20">
        <f>E53*F53</f>
        <v>0</v>
      </c>
      <c r="H53" s="25"/>
    </row>
    <row r="54" spans="2:8">
      <c r="B54" s="16"/>
      <c r="C54" s="22"/>
      <c r="D54" s="23" t="s">
        <v>82</v>
      </c>
      <c r="E54" s="26">
        <v>0</v>
      </c>
      <c r="F54" s="26">
        <v>115</v>
      </c>
      <c r="G54" s="31">
        <f>E54*F54</f>
        <v>0</v>
      </c>
      <c r="H54" s="27"/>
    </row>
    <row r="55" spans="2:8">
      <c r="B55" s="16"/>
      <c r="C55" s="16" t="s">
        <v>83</v>
      </c>
      <c r="D55" s="36"/>
      <c r="E55" s="22">
        <v>0</v>
      </c>
      <c r="F55" s="22" t="s">
        <v>84</v>
      </c>
      <c r="G55" s="37">
        <f>E55*75</f>
        <v>0</v>
      </c>
      <c r="H55" s="38"/>
    </row>
    <row r="56" spans="2:8">
      <c r="B56" s="16"/>
      <c r="C56" s="9" t="s">
        <v>85</v>
      </c>
      <c r="D56" s="36"/>
      <c r="E56" s="22">
        <v>0</v>
      </c>
      <c r="F56" s="22" t="s">
        <v>86</v>
      </c>
      <c r="G56" s="37">
        <f>E56*39</f>
        <v>0</v>
      </c>
      <c r="H56" s="38"/>
    </row>
    <row r="57" spans="2:8">
      <c r="B57" s="16"/>
      <c r="C57" s="16" t="s">
        <v>87</v>
      </c>
      <c r="D57" s="18" t="s">
        <v>88</v>
      </c>
      <c r="E57" s="19">
        <v>0</v>
      </c>
      <c r="F57" s="19" t="s">
        <v>89</v>
      </c>
      <c r="G57" s="20">
        <f>E57*280</f>
        <v>0</v>
      </c>
      <c r="H57" s="21"/>
    </row>
    <row r="58" spans="2:8">
      <c r="B58" s="16"/>
      <c r="C58" s="16"/>
      <c r="D58" s="28" t="s">
        <v>90</v>
      </c>
      <c r="E58" s="24">
        <v>0</v>
      </c>
      <c r="F58" s="24" t="s">
        <v>33</v>
      </c>
      <c r="G58" s="20">
        <f>E58*210</f>
        <v>0</v>
      </c>
      <c r="H58" s="25"/>
    </row>
    <row r="59" spans="2:8">
      <c r="B59" s="16"/>
      <c r="C59" s="16"/>
      <c r="D59" s="28" t="s">
        <v>91</v>
      </c>
      <c r="E59" s="24">
        <v>0</v>
      </c>
      <c r="F59" s="24" t="s">
        <v>92</v>
      </c>
      <c r="G59" s="20">
        <f>E59*175</f>
        <v>0</v>
      </c>
      <c r="H59" s="25"/>
    </row>
    <row r="60" spans="2:8">
      <c r="B60" s="22"/>
      <c r="C60" s="22"/>
      <c r="D60" s="23" t="s">
        <v>82</v>
      </c>
      <c r="E60" s="26">
        <v>0</v>
      </c>
      <c r="F60" s="26" t="s">
        <v>24</v>
      </c>
      <c r="G60" s="31">
        <f>E60*140</f>
        <v>0</v>
      </c>
      <c r="H60" s="27"/>
    </row>
    <row r="61" ht="19.05" customHeight="1" spans="2:8">
      <c r="B61" s="22" t="s">
        <v>93</v>
      </c>
      <c r="C61" s="22"/>
      <c r="D61" s="22"/>
      <c r="E61" s="22"/>
      <c r="F61" s="39"/>
      <c r="G61" s="40">
        <f>SUM(G5:G60)</f>
        <v>52090</v>
      </c>
      <c r="H61" s="38"/>
    </row>
    <row r="62" ht="25.05" customHeight="1" spans="2:8">
      <c r="B62" s="41" t="s">
        <v>94</v>
      </c>
      <c r="G62" s="42"/>
      <c r="H62" s="43"/>
    </row>
    <row r="63" spans="2:8">
      <c r="B63" s="41"/>
      <c r="H63" s="43"/>
    </row>
    <row r="64" spans="2:8">
      <c r="B64" s="41" t="s">
        <v>95</v>
      </c>
      <c r="C64" s="44" t="s">
        <v>96</v>
      </c>
      <c r="H64" s="43"/>
    </row>
    <row r="65" spans="2:8">
      <c r="B65" s="46"/>
      <c r="C65" s="36"/>
      <c r="D65" s="36"/>
      <c r="E65" s="36"/>
      <c r="F65" s="47"/>
      <c r="G65" s="47"/>
      <c r="H65" s="48"/>
    </row>
  </sheetData>
  <autoFilter ref="A4:H64">
    <extLst/>
  </autoFilter>
  <mergeCells count="18">
    <mergeCell ref="B2:H2"/>
    <mergeCell ref="C3:D3"/>
    <mergeCell ref="F3:H3"/>
    <mergeCell ref="B5:B60"/>
    <mergeCell ref="C5:C6"/>
    <mergeCell ref="C7:C8"/>
    <mergeCell ref="C9:C14"/>
    <mergeCell ref="C15:C21"/>
    <mergeCell ref="C22:C27"/>
    <mergeCell ref="C28:C30"/>
    <mergeCell ref="C31:C33"/>
    <mergeCell ref="C34:C36"/>
    <mergeCell ref="C37:C39"/>
    <mergeCell ref="C40:C42"/>
    <mergeCell ref="C43:C49"/>
    <mergeCell ref="C50:C51"/>
    <mergeCell ref="C52:C54"/>
    <mergeCell ref="C57:C60"/>
  </mergeCells>
  <pageMargins left="0.196527777777778" right="0.156944444444444" top="0.196527777777778" bottom="0.236111111111111" header="0.156944444444444" footer="0.0388888888888889"/>
  <pageSetup paperSize="9" scale="80" orientation="landscape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中盛1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Administratro</dc:creator>
  <cp:lastModifiedBy>赵福来</cp:lastModifiedBy>
  <dcterms:created xsi:type="dcterms:W3CDTF">2021-03-17T09:20:00Z</dcterms:created>
  <dcterms:modified xsi:type="dcterms:W3CDTF">2022-08-09T06:42:12Z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D5894C0F6E434CDE900D89568AA60F87</vt:lpwstr>
  </property>
</Properties>
</file>